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20736" windowHeight="9408" tabRatio="820"/>
  </bookViews>
  <sheets>
    <sheet name="Hesaplama 2026" sheetId="16" r:id="rId1"/>
  </sheets>
  <calcPr calcId="124519"/>
</workbook>
</file>

<file path=xl/calcChain.xml><?xml version="1.0" encoding="utf-8"?>
<calcChain xmlns="http://schemas.openxmlformats.org/spreadsheetml/2006/main">
  <c r="I26" i="16"/>
  <c r="I24"/>
  <c r="I22"/>
  <c r="I20"/>
  <c r="I18"/>
  <c r="D18"/>
  <c r="N11"/>
  <c r="D4"/>
  <c r="D6" s="1"/>
  <c r="D8" s="1"/>
  <c r="D11" l="1"/>
  <c r="I11" s="1"/>
</calcChain>
</file>

<file path=xl/sharedStrings.xml><?xml version="1.0" encoding="utf-8"?>
<sst xmlns="http://schemas.openxmlformats.org/spreadsheetml/2006/main" count="51" uniqueCount="27">
  <si>
    <t>-</t>
  </si>
  <si>
    <t>*</t>
  </si>
  <si>
    <t>HASAR TUTARI</t>
  </si>
  <si>
    <t>EKSPERTİZ ÜCRETİ 1</t>
  </si>
  <si>
    <t>Yapılan KM</t>
  </si>
  <si>
    <t>Yakıt LİTRE FİYATI</t>
  </si>
  <si>
    <r>
      <t xml:space="preserve">KONUT </t>
    </r>
    <r>
      <rPr>
        <b/>
        <sz val="11"/>
        <color rgb="FFFF0000"/>
        <rFont val="Calibri"/>
        <family val="2"/>
        <charset val="162"/>
        <scheme val="minor"/>
      </rPr>
      <t>(0)</t>
    </r>
    <r>
      <rPr>
        <b/>
        <sz val="11"/>
        <color theme="1"/>
        <rFont val="Calibri"/>
        <family val="2"/>
        <charset val="162"/>
        <scheme val="minor"/>
      </rPr>
      <t xml:space="preserve"> / SINAİ </t>
    </r>
    <r>
      <rPr>
        <b/>
        <sz val="11"/>
        <color rgb="FFFF0000"/>
        <rFont val="Calibri"/>
        <family val="2"/>
        <charset val="162"/>
        <scheme val="minor"/>
      </rPr>
      <t>(1)</t>
    </r>
  </si>
  <si>
    <t>%20 FARK İLAVE EDİLİR</t>
  </si>
  <si>
    <t>EKSPERTİZ ÜCRETİ 2</t>
  </si>
  <si>
    <r>
      <t xml:space="preserve">ŞEHİR İÇİ </t>
    </r>
    <r>
      <rPr>
        <b/>
        <sz val="11"/>
        <color rgb="FFFF0000"/>
        <rFont val="Calibri"/>
        <family val="2"/>
        <charset val="162"/>
        <scheme val="minor"/>
      </rPr>
      <t>(0)</t>
    </r>
    <r>
      <rPr>
        <b/>
        <sz val="11"/>
        <color theme="1"/>
        <rFont val="Calibri"/>
        <family val="2"/>
        <charset val="162"/>
        <scheme val="minor"/>
      </rPr>
      <t xml:space="preserve"> / ŞEHİR DIŞI</t>
    </r>
    <r>
      <rPr>
        <b/>
        <sz val="11"/>
        <color rgb="FFFF0000"/>
        <rFont val="Calibri"/>
        <family val="2"/>
        <charset val="162"/>
        <scheme val="minor"/>
      </rPr>
      <t xml:space="preserve"> (1)</t>
    </r>
  </si>
  <si>
    <t>%25 FARK İLAVE EDİLİR</t>
  </si>
  <si>
    <t>Ekspertiz ofisinin bulunduğu il sınırı dışında yapılan ekspertizlerde "1", aksi durumda "0" girilecek.</t>
  </si>
  <si>
    <t>EKSPERTİZ ÜCRETİ 3</t>
  </si>
  <si>
    <r>
      <t xml:space="preserve">UZAKTAN </t>
    </r>
    <r>
      <rPr>
        <b/>
        <sz val="11"/>
        <color rgb="FFFF0000"/>
        <rFont val="Calibri"/>
        <family val="2"/>
        <charset val="162"/>
        <scheme val="minor"/>
      </rPr>
      <t>(0)</t>
    </r>
    <r>
      <rPr>
        <b/>
        <sz val="11"/>
        <color theme="1"/>
        <rFont val="Calibri"/>
        <family val="2"/>
        <charset val="162"/>
        <scheme val="minor"/>
      </rPr>
      <t xml:space="preserve"> / FİİLİ</t>
    </r>
    <r>
      <rPr>
        <b/>
        <sz val="11"/>
        <color rgb="FFFF0000"/>
        <rFont val="Calibri"/>
        <family val="2"/>
        <charset val="162"/>
        <scheme val="minor"/>
      </rPr>
      <t xml:space="preserve"> (1)</t>
    </r>
  </si>
  <si>
    <t xml:space="preserve">Uzaktan ekspertizde ücret 1/3 oranında azaltılır. </t>
  </si>
  <si>
    <t>EKSPERTİZ ÜCRETİ</t>
  </si>
  <si>
    <t>kdv hariç</t>
  </si>
  <si>
    <t>kdv li YOL masrafI</t>
  </si>
  <si>
    <t>Belgeli Diğer Masraflar</t>
  </si>
  <si>
    <t>+</t>
  </si>
  <si>
    <t>(</t>
  </si>
  <si>
    <t>Hasar Tutarı</t>
  </si>
  <si>
    <t>)</t>
  </si>
  <si>
    <t>%20 kdv dahil</t>
  </si>
  <si>
    <t>2026/1 TABAN ÜCRET TARİFESİ</t>
  </si>
  <si>
    <t/>
  </si>
  <si>
    <t xml:space="preserve"> DEN AZ OLMAMAK ÜZERE MUTABAKATLA</t>
  </si>
</sst>
</file>

<file path=xl/styles.xml><?xml version="1.0" encoding="utf-8"?>
<styleSheet xmlns="http://schemas.openxmlformats.org/spreadsheetml/2006/main">
  <numFmts count="1">
    <numFmt numFmtId="164" formatCode="0.0000"/>
  </numFmts>
  <fonts count="2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Arial Black"/>
      <family val="2"/>
      <charset val="162"/>
    </font>
    <font>
      <b/>
      <sz val="18"/>
      <color rgb="FFFF0000"/>
      <name val="Arial Black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1"/>
      <color theme="0" tint="-0.1499984740745262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0"/>
      <color theme="0"/>
      <name val="Arial Black"/>
      <family val="2"/>
      <charset val="162"/>
    </font>
    <font>
      <b/>
      <sz val="20"/>
      <name val="Arial Black"/>
      <family val="2"/>
      <charset val="162"/>
    </font>
    <font>
      <sz val="20"/>
      <color theme="1"/>
      <name val="Arial Black"/>
      <family val="2"/>
      <charset val="162"/>
    </font>
    <font>
      <b/>
      <sz val="10"/>
      <color theme="0"/>
      <name val="Arial Black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name val="Arial Black"/>
      <family val="2"/>
      <charset val="162"/>
    </font>
    <font>
      <sz val="10"/>
      <color theme="1"/>
      <name val="Arial Black"/>
      <family val="2"/>
      <charset val="162"/>
    </font>
    <font>
      <sz val="11"/>
      <color theme="1"/>
      <name val="Arial Black"/>
      <family val="2"/>
      <charset val="162"/>
    </font>
    <font>
      <b/>
      <sz val="20"/>
      <color theme="1"/>
      <name val="Arial Black"/>
      <family val="2"/>
      <charset val="162"/>
    </font>
    <font>
      <b/>
      <sz val="11"/>
      <color theme="1"/>
      <name val="Arial Black"/>
      <family val="2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color rgb="FF7030A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3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8" fillId="0" borderId="7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" fontId="3" fillId="8" borderId="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8" borderId="11" xfId="0" applyNumberFormat="1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8" borderId="7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left" vertical="center"/>
    </xf>
    <xf numFmtId="4" fontId="1" fillId="0" borderId="20" xfId="0" applyNumberFormat="1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left" vertical="center"/>
    </xf>
    <xf numFmtId="4" fontId="2" fillId="8" borderId="4" xfId="0" applyNumberFormat="1" applyFont="1" applyFill="1" applyBorder="1" applyAlignment="1">
      <alignment horizontal="center" vertical="center"/>
    </xf>
    <xf numFmtId="4" fontId="2" fillId="8" borderId="11" xfId="0" applyNumberFormat="1" applyFont="1" applyFill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center" vertical="center"/>
    </xf>
    <xf numFmtId="4" fontId="5" fillId="8" borderId="10" xfId="0" applyNumberFormat="1" applyFont="1" applyFill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right" vertical="center"/>
    </xf>
    <xf numFmtId="4" fontId="5" fillId="8" borderId="10" xfId="0" applyNumberFormat="1" applyFont="1" applyFill="1" applyBorder="1" applyAlignment="1">
      <alignment horizontal="right" vertical="center"/>
    </xf>
    <xf numFmtId="4" fontId="1" fillId="8" borderId="5" xfId="0" applyNumberFormat="1" applyFont="1" applyFill="1" applyBorder="1" applyAlignment="1">
      <alignment horizontal="left" vertical="center"/>
    </xf>
    <xf numFmtId="4" fontId="1" fillId="8" borderId="10" xfId="0" applyNumberFormat="1" applyFont="1" applyFill="1" applyBorder="1" applyAlignment="1">
      <alignment horizontal="left" vertical="center"/>
    </xf>
    <xf numFmtId="4" fontId="1" fillId="8" borderId="5" xfId="0" applyNumberFormat="1" applyFont="1" applyFill="1" applyBorder="1" applyAlignment="1">
      <alignment horizontal="center" vertical="center"/>
    </xf>
    <xf numFmtId="4" fontId="1" fillId="8" borderId="10" xfId="0" applyNumberFormat="1" applyFont="1" applyFill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left" vertical="center"/>
    </xf>
    <xf numFmtId="4" fontId="5" fillId="8" borderId="10" xfId="0" applyNumberFormat="1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left" vertical="center"/>
    </xf>
    <xf numFmtId="4" fontId="1" fillId="0" borderId="10" xfId="0" applyNumberFormat="1" applyFont="1" applyBorder="1" applyAlignment="1">
      <alignment horizontal="left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164" fontId="1" fillId="8" borderId="6" xfId="0" applyNumberFormat="1" applyFont="1" applyFill="1" applyBorder="1" applyAlignment="1">
      <alignment horizontal="center" vertical="center"/>
    </xf>
    <xf numFmtId="164" fontId="1" fillId="8" borderId="9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4" fontId="0" fillId="8" borderId="0" xfId="0" applyNumberFormat="1" applyFill="1" applyAlignment="1">
      <alignment horizontal="center" vertical="center"/>
    </xf>
    <xf numFmtId="4" fontId="0" fillId="8" borderId="10" xfId="0" applyNumberFormat="1" applyFill="1" applyBorder="1" applyAlignment="1">
      <alignment horizontal="center" vertical="center"/>
    </xf>
    <xf numFmtId="4" fontId="0" fillId="8" borderId="9" xfId="0" applyNumberFormat="1" applyFill="1" applyBorder="1" applyAlignment="1">
      <alignment horizontal="center" vertical="center"/>
    </xf>
    <xf numFmtId="4" fontId="0" fillId="8" borderId="15" xfId="0" applyNumberForma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12" fillId="6" borderId="4" xfId="0" applyNumberFormat="1" applyFont="1" applyFill="1" applyBorder="1" applyAlignment="1">
      <alignment horizontal="center" vertical="center"/>
    </xf>
    <xf numFmtId="4" fontId="12" fillId="6" borderId="5" xfId="0" applyNumberFormat="1" applyFont="1" applyFill="1" applyBorder="1" applyAlignment="1">
      <alignment horizontal="center" vertical="center"/>
    </xf>
    <xf numFmtId="4" fontId="12" fillId="6" borderId="6" xfId="0" applyNumberFormat="1" applyFont="1" applyFill="1" applyBorder="1" applyAlignment="1">
      <alignment horizontal="center" vertical="center"/>
    </xf>
    <xf numFmtId="4" fontId="3" fillId="8" borderId="13" xfId="0" applyNumberFormat="1" applyFont="1" applyFill="1" applyBorder="1" applyAlignment="1">
      <alignment horizontal="center" vertical="center"/>
    </xf>
    <xf numFmtId="4" fontId="3" fillId="8" borderId="12" xfId="0" applyNumberFormat="1" applyFont="1" applyFill="1" applyBorder="1" applyAlignment="1">
      <alignment horizontal="center" vertical="center"/>
    </xf>
    <xf numFmtId="4" fontId="5" fillId="8" borderId="5" xfId="0" quotePrefix="1" applyNumberFormat="1" applyFont="1" applyFill="1" applyBorder="1" applyAlignment="1">
      <alignment horizontal="left" vertical="center"/>
    </xf>
    <xf numFmtId="4" fontId="5" fillId="8" borderId="10" xfId="0" quotePrefix="1" applyNumberFormat="1" applyFont="1" applyFill="1" applyBorder="1" applyAlignment="1">
      <alignment horizontal="left" vertical="center"/>
    </xf>
    <xf numFmtId="4" fontId="5" fillId="8" borderId="5" xfId="0" quotePrefix="1" applyNumberFormat="1" applyFont="1" applyFill="1" applyBorder="1" applyAlignment="1">
      <alignment horizontal="center" vertical="center"/>
    </xf>
    <xf numFmtId="4" fontId="5" fillId="8" borderId="10" xfId="0" quotePrefix="1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4" fontId="2" fillId="8" borderId="5" xfId="0" quotePrefix="1" applyNumberFormat="1" applyFont="1" applyFill="1" applyBorder="1" applyAlignment="1">
      <alignment horizontal="left" vertical="center"/>
    </xf>
    <xf numFmtId="4" fontId="2" fillId="8" borderId="6" xfId="0" quotePrefix="1" applyNumberFormat="1" applyFont="1" applyFill="1" applyBorder="1" applyAlignment="1">
      <alignment horizontal="left" vertical="center"/>
    </xf>
    <xf numFmtId="4" fontId="2" fillId="8" borderId="10" xfId="0" quotePrefix="1" applyNumberFormat="1" applyFont="1" applyFill="1" applyBorder="1" applyAlignment="1">
      <alignment horizontal="left" vertical="center"/>
    </xf>
    <xf numFmtId="4" fontId="2" fillId="8" borderId="15" xfId="0" quotePrefix="1" applyNumberFormat="1" applyFont="1" applyFill="1" applyBorder="1" applyAlignment="1">
      <alignment horizontal="left" vertical="center"/>
    </xf>
    <xf numFmtId="4" fontId="5" fillId="0" borderId="5" xfId="0" applyNumberFormat="1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left" vertical="center"/>
    </xf>
    <xf numFmtId="164" fontId="1" fillId="8" borderId="15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4" fontId="14" fillId="5" borderId="11" xfId="0" applyNumberFormat="1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/>
    </xf>
    <xf numFmtId="4" fontId="14" fillId="5" borderId="15" xfId="0" applyNumberFormat="1" applyFont="1" applyFill="1" applyBorder="1" applyAlignment="1">
      <alignment horizontal="center" vertical="center"/>
    </xf>
    <xf numFmtId="4" fontId="16" fillId="6" borderId="11" xfId="0" applyNumberFormat="1" applyFont="1" applyFill="1" applyBorder="1" applyAlignment="1">
      <alignment horizontal="center" vertical="center"/>
    </xf>
    <xf numFmtId="4" fontId="16" fillId="6" borderId="10" xfId="0" applyNumberFormat="1" applyFont="1" applyFill="1" applyBorder="1" applyAlignment="1">
      <alignment horizontal="center" vertical="center"/>
    </xf>
    <xf numFmtId="4" fontId="16" fillId="6" borderId="15" xfId="0" applyNumberFormat="1" applyFont="1" applyFill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10" fontId="7" fillId="0" borderId="8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8</xdr:col>
      <xdr:colOff>621299</xdr:colOff>
      <xdr:row>72</xdr:row>
      <xdr:rowOff>38699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xmlns="" id="{816E6FD0-2D98-AA92-F7D0-B967A076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029450"/>
          <a:ext cx="5574299" cy="7830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6"/>
  <sheetViews>
    <sheetView tabSelected="1" workbookViewId="0">
      <selection activeCell="D5" sqref="D5:G5"/>
    </sheetView>
  </sheetViews>
  <sheetFormatPr defaultRowHeight="14.4"/>
  <cols>
    <col min="1" max="1" width="4.33203125" customWidth="1"/>
    <col min="2" max="2" width="3.6640625" style="1" customWidth="1"/>
    <col min="3" max="3" width="29.44140625" style="1" customWidth="1"/>
    <col min="4" max="4" width="14.6640625" style="1" customWidth="1"/>
    <col min="5" max="5" width="2.5546875" style="1" customWidth="1"/>
    <col min="6" max="6" width="2.33203125" style="1" customWidth="1"/>
    <col min="7" max="7" width="13.33203125" style="1" customWidth="1"/>
    <col min="8" max="8" width="3" style="1" customWidth="1"/>
    <col min="9" max="9" width="15.33203125" style="1" bestFit="1" customWidth="1"/>
    <col min="10" max="10" width="2" style="1" customWidth="1"/>
    <col min="11" max="11" width="3" style="49" customWidth="1"/>
    <col min="12" max="12" width="12.5546875" style="1" customWidth="1"/>
    <col min="13" max="13" width="5" style="1" customWidth="1"/>
    <col min="14" max="14" width="36.44140625" style="1" customWidth="1"/>
    <col min="15" max="15" width="27.44140625" style="49" customWidth="1"/>
    <col min="16" max="16" width="9.6640625" style="49" customWidth="1"/>
    <col min="17" max="17" width="6.6640625" style="1" customWidth="1"/>
  </cols>
  <sheetData>
    <row r="1" spans="2:17" ht="15" thickBot="1"/>
    <row r="2" spans="2:17" ht="15" thickBot="1">
      <c r="B2" s="2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4"/>
      <c r="P2" s="4"/>
      <c r="Q2" s="5"/>
    </row>
    <row r="3" spans="2:17" ht="28.2" thickBot="1">
      <c r="B3" s="6"/>
      <c r="C3" s="7" t="s">
        <v>2</v>
      </c>
      <c r="D3" s="105">
        <v>5000</v>
      </c>
      <c r="E3" s="106"/>
      <c r="F3" s="106"/>
      <c r="G3" s="107"/>
      <c r="H3" s="8"/>
      <c r="I3" s="108"/>
      <c r="J3" s="108"/>
      <c r="K3" s="108"/>
      <c r="L3" s="108"/>
      <c r="M3" s="51"/>
      <c r="N3" s="9">
        <v>61</v>
      </c>
      <c r="O3" s="10">
        <v>53.05</v>
      </c>
      <c r="P3" s="48"/>
      <c r="Q3" s="11"/>
    </row>
    <row r="4" spans="2:17" ht="15" thickBot="1">
      <c r="B4" s="6"/>
      <c r="C4" s="12" t="s">
        <v>3</v>
      </c>
      <c r="D4" s="140">
        <f>IF(D3&lt;=C17,D16,IF(D3&lt;=C19,D18+(D3-C17)*L18,IF(D3&lt;=C21,D20+(D3-C19)*L20,IF(D3&lt;=C23,D22+(D3-C21)*L22,IF(D3&lt;=C25,D24+(D3-C23)*L24,IF(D3&lt;=C27,D26+(D3-C25)*L26,IF(D3&lt;=C29,D28+(D3-C27)*L28,IF(D3&lt;=#REF!,#REF!+(D3-C29)*#REF!,IF(D3&lt;=#REF!,#REF!+(D3-#REF!)*#REF!)))))))))</f>
        <v>2958.13</v>
      </c>
      <c r="E4" s="140"/>
      <c r="F4" s="140"/>
      <c r="G4" s="140"/>
      <c r="H4" s="13"/>
      <c r="I4" s="14"/>
      <c r="J4" s="14"/>
      <c r="K4" s="15"/>
      <c r="L4" s="14"/>
      <c r="M4" s="13"/>
      <c r="N4" s="16" t="s">
        <v>4</v>
      </c>
      <c r="O4" s="17" t="s">
        <v>5</v>
      </c>
      <c r="Q4" s="11"/>
    </row>
    <row r="5" spans="2:17" ht="15" thickBot="1">
      <c r="B5" s="6"/>
      <c r="C5" s="18" t="s">
        <v>6</v>
      </c>
      <c r="D5" s="153">
        <v>0</v>
      </c>
      <c r="E5" s="154"/>
      <c r="F5" s="154"/>
      <c r="G5" s="155"/>
      <c r="H5" s="19"/>
      <c r="I5" s="109" t="s">
        <v>7</v>
      </c>
      <c r="J5" s="110"/>
      <c r="K5" s="110"/>
      <c r="L5" s="111"/>
      <c r="M5" s="20"/>
      <c r="N5" s="49"/>
      <c r="Q5" s="11"/>
    </row>
    <row r="6" spans="2:17" ht="15" thickBot="1">
      <c r="B6" s="6"/>
      <c r="C6" s="12" t="s">
        <v>8</v>
      </c>
      <c r="D6" s="140">
        <f>IF(D5=1,D4*1.2,D4)</f>
        <v>2958.13</v>
      </c>
      <c r="E6" s="140"/>
      <c r="F6" s="140"/>
      <c r="G6" s="140"/>
      <c r="H6" s="13"/>
      <c r="I6" s="156"/>
      <c r="J6" s="156"/>
      <c r="K6" s="156"/>
      <c r="L6" s="156"/>
      <c r="M6" s="13"/>
      <c r="N6" s="49"/>
      <c r="Q6" s="11"/>
    </row>
    <row r="7" spans="2:17" ht="15" thickBot="1">
      <c r="B7" s="6"/>
      <c r="C7" s="21" t="s">
        <v>9</v>
      </c>
      <c r="D7" s="141">
        <v>0</v>
      </c>
      <c r="E7" s="142"/>
      <c r="F7" s="142"/>
      <c r="G7" s="143"/>
      <c r="H7" s="19"/>
      <c r="I7" s="109" t="s">
        <v>10</v>
      </c>
      <c r="J7" s="110"/>
      <c r="K7" s="110"/>
      <c r="L7" s="111"/>
      <c r="M7" s="20"/>
      <c r="N7" s="22" t="s">
        <v>11</v>
      </c>
      <c r="O7" s="22"/>
      <c r="P7" s="22"/>
      <c r="Q7" s="23"/>
    </row>
    <row r="8" spans="2:17" ht="15" thickBot="1">
      <c r="B8" s="6"/>
      <c r="C8" s="12" t="s">
        <v>12</v>
      </c>
      <c r="D8" s="140">
        <f>IF(AND(D7=1,D3&lt;=C25),D6*1.25,D6)</f>
        <v>2958.13</v>
      </c>
      <c r="E8" s="140"/>
      <c r="F8" s="140"/>
      <c r="G8" s="140"/>
      <c r="H8" s="13"/>
      <c r="I8" s="24"/>
      <c r="J8" s="24"/>
      <c r="K8" s="25"/>
      <c r="L8" s="24"/>
      <c r="M8" s="13"/>
      <c r="N8" s="49"/>
      <c r="Q8" s="11"/>
    </row>
    <row r="9" spans="2:17" ht="15" thickBot="1">
      <c r="B9" s="6"/>
      <c r="C9" s="21" t="s">
        <v>13</v>
      </c>
      <c r="D9" s="141">
        <v>1</v>
      </c>
      <c r="E9" s="142"/>
      <c r="F9" s="142"/>
      <c r="G9" s="143"/>
      <c r="H9" s="19"/>
      <c r="I9" s="112"/>
      <c r="J9" s="113"/>
      <c r="K9" s="113"/>
      <c r="L9" s="114"/>
      <c r="M9" s="20"/>
      <c r="N9" s="22" t="s">
        <v>14</v>
      </c>
      <c r="O9" s="22"/>
      <c r="P9" s="22"/>
      <c r="Q9" s="23"/>
    </row>
    <row r="10" spans="2:17" ht="15" thickBot="1">
      <c r="B10" s="6"/>
      <c r="C10" s="52"/>
      <c r="D10" s="52"/>
      <c r="E10" s="52"/>
      <c r="F10" s="52"/>
      <c r="G10" s="52"/>
      <c r="H10" s="13"/>
      <c r="I10" s="24"/>
      <c r="J10" s="24"/>
      <c r="K10" s="25"/>
      <c r="L10" s="24"/>
      <c r="M10" s="13"/>
      <c r="N10" s="49"/>
      <c r="Q10" s="11"/>
    </row>
    <row r="11" spans="2:17" ht="30">
      <c r="B11" s="6"/>
      <c r="C11" s="115" t="s">
        <v>15</v>
      </c>
      <c r="D11" s="117">
        <f>IF(D9=1,D8,D8*2/3)</f>
        <v>2958.13</v>
      </c>
      <c r="E11" s="118"/>
      <c r="F11" s="118"/>
      <c r="G11" s="119"/>
      <c r="H11" s="20"/>
      <c r="I11" s="120">
        <f>D11*1.2</f>
        <v>3549.7559999999999</v>
      </c>
      <c r="J11" s="121"/>
      <c r="K11" s="121"/>
      <c r="L11" s="122"/>
      <c r="M11" s="13"/>
      <c r="N11" s="26">
        <f>N3*7/100*O3*1.3</f>
        <v>294.48054999999994</v>
      </c>
      <c r="O11" s="27"/>
      <c r="Q11" s="11"/>
    </row>
    <row r="12" spans="2:17" ht="16.8" thickBot="1">
      <c r="B12" s="6"/>
      <c r="C12" s="116"/>
      <c r="D12" s="144" t="s">
        <v>16</v>
      </c>
      <c r="E12" s="145"/>
      <c r="F12" s="145"/>
      <c r="G12" s="146"/>
      <c r="H12" s="28"/>
      <c r="I12" s="147" t="s">
        <v>23</v>
      </c>
      <c r="J12" s="148"/>
      <c r="K12" s="148"/>
      <c r="L12" s="149"/>
      <c r="M12" s="13"/>
      <c r="N12" s="29" t="s">
        <v>17</v>
      </c>
      <c r="O12" s="30" t="s">
        <v>18</v>
      </c>
      <c r="Q12" s="11"/>
    </row>
    <row r="13" spans="2:17" ht="15" thickBot="1">
      <c r="B13" s="31"/>
      <c r="C13" s="32"/>
      <c r="D13" s="150"/>
      <c r="E13" s="151"/>
      <c r="F13" s="151"/>
      <c r="G13" s="152"/>
      <c r="H13" s="32"/>
      <c r="I13" s="32"/>
      <c r="J13" s="32"/>
      <c r="K13" s="33"/>
      <c r="L13" s="32"/>
      <c r="M13" s="32"/>
      <c r="N13" s="33"/>
      <c r="O13" s="33"/>
      <c r="P13" s="33"/>
      <c r="Q13" s="34"/>
    </row>
    <row r="14" spans="2:17" ht="15" thickBot="1">
      <c r="B14" s="6"/>
      <c r="Q14" s="11"/>
    </row>
    <row r="15" spans="2:17" ht="30.6" thickBot="1">
      <c r="B15" s="35"/>
      <c r="C15" s="98" t="s">
        <v>24</v>
      </c>
      <c r="D15" s="99"/>
      <c r="E15" s="99"/>
      <c r="F15" s="99"/>
      <c r="G15" s="99"/>
      <c r="H15" s="99"/>
      <c r="I15" s="99"/>
      <c r="J15" s="99"/>
      <c r="K15" s="99"/>
      <c r="L15" s="100"/>
      <c r="M15" s="36"/>
      <c r="N15" s="37"/>
      <c r="O15" s="37"/>
      <c r="P15" s="38"/>
      <c r="Q15" s="39"/>
    </row>
    <row r="16" spans="2:17" ht="18">
      <c r="B16" s="6"/>
      <c r="C16" s="40">
        <v>0</v>
      </c>
      <c r="D16" s="69">
        <v>2958.13</v>
      </c>
      <c r="E16" s="101"/>
      <c r="F16" s="101"/>
      <c r="G16" s="101"/>
      <c r="H16" s="101"/>
      <c r="I16" s="101"/>
      <c r="J16" s="101"/>
      <c r="K16" s="101"/>
      <c r="L16" s="103"/>
      <c r="M16" s="94"/>
      <c r="N16" s="55"/>
      <c r="O16" s="56"/>
      <c r="P16" s="38"/>
      <c r="Q16" s="11"/>
    </row>
    <row r="17" spans="2:17" ht="16.2" thickBot="1">
      <c r="B17" s="6"/>
      <c r="C17" s="42">
        <v>23353.55</v>
      </c>
      <c r="D17" s="70"/>
      <c r="E17" s="102"/>
      <c r="F17" s="102"/>
      <c r="G17" s="102"/>
      <c r="H17" s="102"/>
      <c r="I17" s="102"/>
      <c r="J17" s="102"/>
      <c r="K17" s="102"/>
      <c r="L17" s="104"/>
      <c r="M17" s="94"/>
      <c r="N17" s="55"/>
      <c r="O17" s="56"/>
      <c r="P17" s="43"/>
      <c r="Q17" s="91"/>
    </row>
    <row r="18" spans="2:17" ht="15.6">
      <c r="B18" s="6"/>
      <c r="C18" s="44">
        <v>23353.56</v>
      </c>
      <c r="D18" s="81">
        <f>D16</f>
        <v>2958.13</v>
      </c>
      <c r="E18" s="83" t="s">
        <v>19</v>
      </c>
      <c r="F18" s="85" t="s">
        <v>20</v>
      </c>
      <c r="G18" s="87" t="s">
        <v>21</v>
      </c>
      <c r="H18" s="83" t="s">
        <v>0</v>
      </c>
      <c r="I18" s="89">
        <f>C17</f>
        <v>23353.55</v>
      </c>
      <c r="J18" s="137" t="s">
        <v>22</v>
      </c>
      <c r="K18" s="83" t="s">
        <v>1</v>
      </c>
      <c r="L18" s="92">
        <v>5.5E-2</v>
      </c>
      <c r="M18" s="54"/>
      <c r="N18" s="55"/>
      <c r="O18" s="56"/>
      <c r="P18" s="43"/>
      <c r="Q18" s="91"/>
    </row>
    <row r="19" spans="2:17" ht="16.2" thickBot="1">
      <c r="B19" s="6"/>
      <c r="C19" s="45">
        <v>93414.2</v>
      </c>
      <c r="D19" s="82"/>
      <c r="E19" s="84"/>
      <c r="F19" s="86"/>
      <c r="G19" s="88"/>
      <c r="H19" s="84"/>
      <c r="I19" s="90"/>
      <c r="J19" s="138"/>
      <c r="K19" s="84"/>
      <c r="L19" s="93"/>
      <c r="M19" s="54"/>
      <c r="N19" s="55"/>
      <c r="O19" s="56"/>
      <c r="P19" s="43"/>
      <c r="Q19" s="91"/>
    </row>
    <row r="20" spans="2:17" ht="15.6">
      <c r="B20" s="6"/>
      <c r="C20" s="40">
        <v>93414.21</v>
      </c>
      <c r="D20" s="69">
        <v>6811.45</v>
      </c>
      <c r="E20" s="71" t="s">
        <v>19</v>
      </c>
      <c r="F20" s="73" t="s">
        <v>20</v>
      </c>
      <c r="G20" s="75" t="s">
        <v>21</v>
      </c>
      <c r="H20" s="71" t="s">
        <v>0</v>
      </c>
      <c r="I20" s="77">
        <f>C19</f>
        <v>93414.2</v>
      </c>
      <c r="J20" s="79" t="s">
        <v>22</v>
      </c>
      <c r="K20" s="71" t="s">
        <v>1</v>
      </c>
      <c r="L20" s="96">
        <v>0.04</v>
      </c>
      <c r="M20" s="54"/>
      <c r="N20" s="55"/>
      <c r="O20" s="56"/>
      <c r="P20" s="43"/>
      <c r="Q20" s="91"/>
    </row>
    <row r="21" spans="2:17" ht="16.2" thickBot="1">
      <c r="B21" s="6"/>
      <c r="C21" s="46">
        <v>467071</v>
      </c>
      <c r="D21" s="95"/>
      <c r="E21" s="72"/>
      <c r="F21" s="74"/>
      <c r="G21" s="76"/>
      <c r="H21" s="72"/>
      <c r="I21" s="78"/>
      <c r="J21" s="80"/>
      <c r="K21" s="72"/>
      <c r="L21" s="97"/>
      <c r="M21" s="54"/>
      <c r="N21" s="55"/>
      <c r="O21" s="56"/>
      <c r="P21" s="43"/>
      <c r="Q21" s="91"/>
    </row>
    <row r="22" spans="2:17" ht="15.6">
      <c r="B22" s="6"/>
      <c r="C22" s="44">
        <v>467071.01</v>
      </c>
      <c r="D22" s="81">
        <v>21757.71</v>
      </c>
      <c r="E22" s="83" t="s">
        <v>19</v>
      </c>
      <c r="F22" s="85" t="s">
        <v>20</v>
      </c>
      <c r="G22" s="87" t="s">
        <v>21</v>
      </c>
      <c r="H22" s="83" t="s">
        <v>0</v>
      </c>
      <c r="I22" s="89">
        <f>C21</f>
        <v>467071</v>
      </c>
      <c r="J22" s="137" t="s">
        <v>22</v>
      </c>
      <c r="K22" s="83" t="s">
        <v>1</v>
      </c>
      <c r="L22" s="92">
        <v>3.5000000000000003E-2</v>
      </c>
      <c r="M22" s="54"/>
      <c r="N22" s="55"/>
      <c r="O22" s="56"/>
      <c r="P22" s="43"/>
      <c r="Q22" s="91"/>
    </row>
    <row r="23" spans="2:17" ht="16.2" thickBot="1">
      <c r="B23" s="6"/>
      <c r="C23" s="45">
        <v>934142.01</v>
      </c>
      <c r="D23" s="82"/>
      <c r="E23" s="84"/>
      <c r="F23" s="86"/>
      <c r="G23" s="88"/>
      <c r="H23" s="84"/>
      <c r="I23" s="90"/>
      <c r="J23" s="138"/>
      <c r="K23" s="84"/>
      <c r="L23" s="93"/>
      <c r="M23" s="54"/>
      <c r="N23" s="55"/>
      <c r="O23" s="56"/>
      <c r="P23" s="43"/>
      <c r="Q23" s="91"/>
    </row>
    <row r="24" spans="2:17" ht="15.6">
      <c r="B24" s="6"/>
      <c r="C24" s="40">
        <v>934142.02</v>
      </c>
      <c r="D24" s="69">
        <v>38105.21</v>
      </c>
      <c r="E24" s="71" t="s">
        <v>19</v>
      </c>
      <c r="F24" s="73" t="s">
        <v>20</v>
      </c>
      <c r="G24" s="75" t="s">
        <v>21</v>
      </c>
      <c r="H24" s="71" t="s">
        <v>0</v>
      </c>
      <c r="I24" s="77">
        <f>C23</f>
        <v>934142.01</v>
      </c>
      <c r="J24" s="79" t="s">
        <v>22</v>
      </c>
      <c r="K24" s="71" t="s">
        <v>1</v>
      </c>
      <c r="L24" s="96">
        <v>0.03</v>
      </c>
      <c r="M24" s="54"/>
      <c r="N24" s="55"/>
      <c r="O24" s="56"/>
      <c r="P24" s="43"/>
      <c r="Q24" s="91"/>
    </row>
    <row r="25" spans="2:17" ht="16.2" thickBot="1">
      <c r="B25" s="6"/>
      <c r="C25" s="42">
        <v>2335355.02</v>
      </c>
      <c r="D25" s="70"/>
      <c r="E25" s="72"/>
      <c r="F25" s="74"/>
      <c r="G25" s="76"/>
      <c r="H25" s="72"/>
      <c r="I25" s="78"/>
      <c r="J25" s="80"/>
      <c r="K25" s="72"/>
      <c r="L25" s="139"/>
      <c r="M25" s="54"/>
      <c r="N25" s="55"/>
      <c r="O25" s="56"/>
      <c r="P25" s="43"/>
      <c r="Q25" s="91"/>
    </row>
    <row r="26" spans="2:17" ht="15.6">
      <c r="B26" s="6"/>
      <c r="C26" s="44">
        <v>2335355.0299999998</v>
      </c>
      <c r="D26" s="57">
        <v>80141.600000000006</v>
      </c>
      <c r="E26" s="59" t="s">
        <v>19</v>
      </c>
      <c r="F26" s="61" t="s">
        <v>20</v>
      </c>
      <c r="G26" s="63" t="s">
        <v>21</v>
      </c>
      <c r="H26" s="59" t="s">
        <v>0</v>
      </c>
      <c r="I26" s="65">
        <f>C25</f>
        <v>2335355.02</v>
      </c>
      <c r="J26" s="67" t="s">
        <v>22</v>
      </c>
      <c r="K26" s="59" t="s">
        <v>1</v>
      </c>
      <c r="L26" s="129">
        <v>1.7999999999999999E-2</v>
      </c>
      <c r="M26" s="47"/>
      <c r="N26" s="131"/>
      <c r="O26" s="132"/>
      <c r="P26" s="43"/>
      <c r="Q26" s="91"/>
    </row>
    <row r="27" spans="2:17" ht="16.2" thickBot="1">
      <c r="B27" s="6"/>
      <c r="C27" s="45">
        <v>3113806.69</v>
      </c>
      <c r="D27" s="58"/>
      <c r="E27" s="60"/>
      <c r="F27" s="62"/>
      <c r="G27" s="64"/>
      <c r="H27" s="60"/>
      <c r="I27" s="66"/>
      <c r="J27" s="68"/>
      <c r="K27" s="60"/>
      <c r="L27" s="130"/>
      <c r="M27" s="47"/>
      <c r="N27" s="131"/>
      <c r="O27" s="132"/>
      <c r="Q27" s="11"/>
    </row>
    <row r="28" spans="2:17">
      <c r="B28" s="6"/>
      <c r="C28" s="123">
        <v>3113806.7</v>
      </c>
      <c r="D28" s="69">
        <v>94153.73</v>
      </c>
      <c r="E28" s="125" t="s">
        <v>25</v>
      </c>
      <c r="F28" s="127"/>
      <c r="G28" s="133" t="s">
        <v>26</v>
      </c>
      <c r="H28" s="133"/>
      <c r="I28" s="133"/>
      <c r="J28" s="133"/>
      <c r="K28" s="133"/>
      <c r="L28" s="134"/>
      <c r="M28" s="54"/>
      <c r="N28" s="55"/>
      <c r="O28" s="56"/>
      <c r="P28" s="43"/>
      <c r="Q28" s="11"/>
    </row>
    <row r="29" spans="2:17" ht="15" thickBot="1">
      <c r="B29" s="6"/>
      <c r="C29" s="124"/>
      <c r="D29" s="70"/>
      <c r="E29" s="126"/>
      <c r="F29" s="128"/>
      <c r="G29" s="135"/>
      <c r="H29" s="135"/>
      <c r="I29" s="135"/>
      <c r="J29" s="135"/>
      <c r="K29" s="135"/>
      <c r="L29" s="136"/>
      <c r="M29" s="54"/>
      <c r="N29" s="55"/>
      <c r="O29" s="56"/>
      <c r="P29" s="43"/>
      <c r="Q29" s="11"/>
    </row>
    <row r="30" spans="2:17" ht="15" thickBot="1">
      <c r="B30" s="31"/>
      <c r="C30" s="32"/>
      <c r="D30" s="32"/>
      <c r="E30" s="32"/>
      <c r="F30" s="32"/>
      <c r="G30" s="32"/>
      <c r="H30" s="32"/>
      <c r="I30" s="32"/>
      <c r="J30" s="32"/>
      <c r="K30" s="33"/>
      <c r="L30" s="32"/>
      <c r="M30" s="32"/>
      <c r="N30" s="32"/>
      <c r="O30" s="33"/>
      <c r="P30" s="33"/>
      <c r="Q30" s="34"/>
    </row>
    <row r="36" spans="7:15" ht="15.6">
      <c r="G36" s="41"/>
      <c r="L36" s="41"/>
      <c r="N36" s="53"/>
      <c r="O36" s="53"/>
    </row>
    <row r="37" spans="7:15" ht="15.6">
      <c r="G37" s="41"/>
      <c r="L37" s="41"/>
      <c r="N37" s="53"/>
      <c r="O37" s="53"/>
    </row>
    <row r="38" spans="7:15" ht="15.6">
      <c r="G38" s="41"/>
      <c r="L38" s="41"/>
      <c r="N38" s="53"/>
      <c r="O38" s="53"/>
    </row>
    <row r="39" spans="7:15" ht="15.6">
      <c r="G39" s="41"/>
      <c r="L39" s="41"/>
      <c r="N39" s="53"/>
      <c r="O39" s="53"/>
    </row>
    <row r="40" spans="7:15" ht="15.6">
      <c r="G40" s="41"/>
      <c r="L40" s="41"/>
      <c r="N40" s="53"/>
      <c r="O40" s="53"/>
    </row>
    <row r="41" spans="7:15" ht="15.6">
      <c r="G41" s="41"/>
      <c r="L41" s="41"/>
      <c r="N41" s="53"/>
      <c r="O41" s="53"/>
    </row>
    <row r="42" spans="7:15" ht="15.6">
      <c r="G42" s="41"/>
      <c r="L42" s="41"/>
      <c r="N42" s="53"/>
      <c r="O42" s="53"/>
    </row>
    <row r="43" spans="7:15" ht="15.6">
      <c r="G43" s="41"/>
      <c r="L43" s="41"/>
      <c r="N43" s="53"/>
      <c r="O43" s="53"/>
    </row>
    <row r="44" spans="7:15" ht="15.6">
      <c r="G44" s="41"/>
      <c r="L44" s="41"/>
      <c r="N44" s="50"/>
      <c r="O44" s="50"/>
    </row>
    <row r="45" spans="7:15">
      <c r="N45" s="53"/>
      <c r="O45" s="53"/>
    </row>
    <row r="46" spans="7:15">
      <c r="N46" s="53"/>
      <c r="O46" s="53"/>
    </row>
  </sheetData>
  <mergeCells count="113">
    <mergeCell ref="D8:G8"/>
    <mergeCell ref="D9:G9"/>
    <mergeCell ref="D12:G12"/>
    <mergeCell ref="I12:L12"/>
    <mergeCell ref="D13:G13"/>
    <mergeCell ref="D4:G4"/>
    <mergeCell ref="D5:G5"/>
    <mergeCell ref="D6:G6"/>
    <mergeCell ref="I6:L6"/>
    <mergeCell ref="D7:G7"/>
    <mergeCell ref="I7:L7"/>
    <mergeCell ref="D3:G3"/>
    <mergeCell ref="I3:L3"/>
    <mergeCell ref="I5:L5"/>
    <mergeCell ref="I9:L9"/>
    <mergeCell ref="C11:C12"/>
    <mergeCell ref="D11:G11"/>
    <mergeCell ref="I11:L11"/>
    <mergeCell ref="N40:N41"/>
    <mergeCell ref="O40:O41"/>
    <mergeCell ref="C28:C29"/>
    <mergeCell ref="D28:D29"/>
    <mergeCell ref="E28:E29"/>
    <mergeCell ref="F28:F29"/>
    <mergeCell ref="L26:L27"/>
    <mergeCell ref="N26:N27"/>
    <mergeCell ref="O26:O27"/>
    <mergeCell ref="G28:L29"/>
    <mergeCell ref="J22:J23"/>
    <mergeCell ref="L24:L25"/>
    <mergeCell ref="M24:M25"/>
    <mergeCell ref="N24:N25"/>
    <mergeCell ref="J18:J19"/>
    <mergeCell ref="K18:K19"/>
    <mergeCell ref="L18:L19"/>
    <mergeCell ref="C15:L15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Q17:Q18"/>
    <mergeCell ref="D18:D19"/>
    <mergeCell ref="E18:E19"/>
    <mergeCell ref="F18:F19"/>
    <mergeCell ref="G18:G19"/>
    <mergeCell ref="H18:H19"/>
    <mergeCell ref="I18:I19"/>
    <mergeCell ref="M18:M19"/>
    <mergeCell ref="N18:N19"/>
    <mergeCell ref="O18:O19"/>
    <mergeCell ref="Q19:Q20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Q21:Q22"/>
    <mergeCell ref="K22:K23"/>
    <mergeCell ref="L22:L23"/>
    <mergeCell ref="M22:M23"/>
    <mergeCell ref="N22:N23"/>
    <mergeCell ref="O22:O23"/>
    <mergeCell ref="Q23:Q24"/>
    <mergeCell ref="O24:O25"/>
    <mergeCell ref="Q25:Q26"/>
    <mergeCell ref="D24:D25"/>
    <mergeCell ref="E24:E25"/>
    <mergeCell ref="F24:F25"/>
    <mergeCell ref="G24:G25"/>
    <mergeCell ref="H24:H25"/>
    <mergeCell ref="I24:I25"/>
    <mergeCell ref="J24:J25"/>
    <mergeCell ref="K24:K25"/>
    <mergeCell ref="D22:D23"/>
    <mergeCell ref="E22:E23"/>
    <mergeCell ref="F22:F23"/>
    <mergeCell ref="G22:G23"/>
    <mergeCell ref="H22:H23"/>
    <mergeCell ref="I22:I23"/>
    <mergeCell ref="D26:D27"/>
    <mergeCell ref="E26:E27"/>
    <mergeCell ref="F26:F27"/>
    <mergeCell ref="G26:G27"/>
    <mergeCell ref="H26:H27"/>
    <mergeCell ref="I26:I27"/>
    <mergeCell ref="J26:J27"/>
    <mergeCell ref="K26:K27"/>
    <mergeCell ref="N45:N46"/>
    <mergeCell ref="O45:O46"/>
    <mergeCell ref="M28:M29"/>
    <mergeCell ref="N28:N29"/>
    <mergeCell ref="O28:O29"/>
    <mergeCell ref="N36:N37"/>
    <mergeCell ref="O36:O37"/>
    <mergeCell ref="N38:N39"/>
    <mergeCell ref="O38:O39"/>
    <mergeCell ref="N42:N43"/>
    <mergeCell ref="O42:O43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Hesaplama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2026-05-19T10:08:24Z</dcterms:modified>
</cp:coreProperties>
</file>